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 tabRatio="418"/>
  </bookViews>
  <sheets>
    <sheet name="Final DAG Common Format" sheetId="5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52" l="1"/>
  <c r="Q17" i="52"/>
  <c r="P17" i="52"/>
  <c r="R122" i="52"/>
  <c r="R77" i="52"/>
  <c r="Q122" i="52" l="1"/>
  <c r="R97" i="52"/>
  <c r="R96" i="52"/>
  <c r="Q81" i="52" l="1"/>
  <c r="P81" i="52"/>
  <c r="P77" i="52" l="1"/>
  <c r="Q77" i="52"/>
  <c r="R155" i="52" l="1"/>
  <c r="R46" i="52" l="1"/>
  <c r="R45" i="52"/>
  <c r="R44" i="52"/>
  <c r="Q131" i="52" l="1"/>
  <c r="I9" i="52"/>
  <c r="H9" i="52"/>
  <c r="G9" i="52"/>
  <c r="B6" i="52"/>
  <c r="J9" i="52" l="1"/>
  <c r="J10" i="52" s="1"/>
</calcChain>
</file>

<file path=xl/sharedStrings.xml><?xml version="1.0" encoding="utf-8"?>
<sst xmlns="http://schemas.openxmlformats.org/spreadsheetml/2006/main" count="158" uniqueCount="144">
  <si>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</si>
  <si>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</si>
  <si>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</si>
  <si>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</si>
  <si>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</si>
  <si>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</si>
  <si>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</si>
  <si>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</si>
  <si>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</si>
  <si>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</si>
  <si>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</si>
  <si>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</si>
  <si>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</si>
  <si>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</si>
  <si>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</si>
  <si>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</si>
  <si>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</si>
  <si>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</si>
  <si>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</si>
  <si>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</si>
  <si>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</si>
  <si>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</si>
  <si>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</si>
  <si>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</si>
  <si>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</si>
  <si>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</si>
  <si>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</si>
  <si>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 xml:space="preserve">Male </t>
  </si>
  <si>
    <t>Female</t>
  </si>
  <si>
    <t>Infrastructure (Nos.)</t>
  </si>
  <si>
    <t>Doctors</t>
  </si>
  <si>
    <t>Nurses</t>
  </si>
  <si>
    <t>Technicians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</si>
  <si>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</si>
  <si>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</si>
  <si>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</si>
  <si>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</si>
  <si>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</si>
  <si>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</si>
  <si>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</si>
  <si>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</si>
  <si>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</si>
  <si>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</si>
  <si>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</si>
  <si>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</si>
  <si>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</si>
  <si>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>Milk processing unit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</si>
  <si>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</si>
  <si>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</si>
  <si>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</si>
  <si>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</si>
  <si>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</si>
  <si>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</si>
  <si>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</si>
  <si>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</si>
  <si>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</si>
  <si>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</si>
  <si>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</si>
  <si>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</si>
  <si>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</si>
  <si>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</si>
  <si>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</si>
  <si>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</si>
  <si>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</si>
  <si>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</si>
  <si>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</si>
  <si>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</si>
  <si>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</si>
  <si>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</si>
  <si>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</si>
  <si>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</si>
  <si>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</si>
  <si>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</si>
  <si>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</si>
  <si>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</si>
  <si>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</si>
  <si>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</si>
  <si>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</si>
  <si>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</si>
  <si>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</si>
  <si>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</si>
  <si>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</si>
  <si>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</si>
  <si>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</si>
  <si>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</si>
  <si>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</si>
  <si>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</si>
  <si>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</si>
  <si>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</si>
  <si>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</si>
  <si>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</si>
  <si>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</si>
  <si>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</si>
  <si>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</si>
  <si>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</si>
  <si>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</si>
  <si>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</si>
  <si>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</si>
  <si>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</si>
  <si>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</si>
  <si>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</si>
  <si>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</si>
  <si>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 Central Schools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</si>
  <si>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</si>
  <si>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</si>
  <si>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</si>
  <si>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</si>
  <si>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</si>
  <si>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</si>
  <si>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</si>
  <si>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</si>
  <si>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</si>
  <si>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</si>
  <si>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</si>
  <si>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</si>
  <si>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</si>
  <si>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</si>
  <si>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Labour Force (Nos.)</t>
  </si>
  <si>
    <t>Gewog Connectivity Roads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</si>
  <si>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</si>
  <si>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</si>
  <si>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</si>
  <si>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</si>
  <si>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</si>
  <si>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</si>
  <si>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</si>
  <si>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</si>
  <si>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</si>
  <si>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</si>
  <si>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</si>
  <si>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</si>
  <si>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</si>
  <si>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>Gungtong</t>
  </si>
  <si>
    <t>Sowai Menpa (Indegenious Medical Technicians)</t>
  </si>
  <si>
    <t>Number of educational institutes (Includes pvt. Nos)</t>
  </si>
  <si>
    <t>800-500</t>
  </si>
  <si>
    <t>Community Forest (acres)</t>
  </si>
  <si>
    <t>Protected Areas (acres)</t>
  </si>
  <si>
    <t>*</t>
  </si>
  <si>
    <t>…</t>
  </si>
  <si>
    <t>2017*</t>
  </si>
  <si>
    <t>* Source : PHCB,2017</t>
  </si>
  <si>
    <t>Wangdue Phodrang Dzongkhag, 2023</t>
  </si>
  <si>
    <r>
      <t xml:space="preserve">  Other Institutes</t>
    </r>
    <r>
      <rPr>
        <i/>
        <sz val="11"/>
        <rFont val="Bookman Old Style"/>
        <family val="1"/>
      </rPr>
      <t>(Includes special institutes, 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</si>
</sst>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14" x14ac:knownFonts="1">
    <font>
      <sz val="10"/>
      <name val="Arial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u/>
      <sz val="11"/>
      <name val="Bookman Old Style"/>
      <family val="1"/>
    </font>
    <font>
      <b/>
      <sz val="11"/>
      <name val="Bookman Old Style"/>
      <family val="1"/>
    </font>
    <font>
      <i/>
      <sz val="10"/>
      <name val="Bookman Old Style"/>
      <family val="1"/>
    </font>
    <font>
      <b/>
      <i/>
      <sz val="11"/>
      <name val="Bookman Old Style"/>
      <family val="1"/>
    </font>
    <font>
      <b/>
      <i/>
      <u/>
      <sz val="11"/>
      <name val="Bookman Old Style"/>
      <family val="1"/>
    </font>
    <font>
      <sz val="11"/>
      <color theme="1"/>
      <name val="Calibri"/>
      <family val="2"/>
      <scheme val="minor"/>
    </font>
    <font>
      <b/>
      <sz val="16"/>
      <name val="Bookman Old Style"/>
      <family val="1"/>
    </font>
    <font>
      <sz val="16"/>
      <name val="Bookman Old Style"/>
      <family val="1"/>
    </font>
    <font>
      <i/>
      <sz val="1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9" applyFont="1" applyFill="1" applyBorder="1" applyAlignment="1">
      <alignment vertical="center" wrapText="1"/>
    </xf>
    <xf numFmtId="0" fontId="11" fillId="0" borderId="0" xfId="9" applyFont="1" applyAlignment="1">
      <alignment horizontal="center" vertical="top" wrapText="1"/>
    </xf>
    <xf numFmtId="0" fontId="12" fillId="0" borderId="0" xfId="0" applyFont="1" applyAlignment="1">
      <alignment vertical="center" wrapText="1"/>
    </xf>
    <xf numFmtId="0" fontId="11" fillId="0" borderId="0" xfId="9" applyFont="1" applyAlignment="1">
      <alignment horizontal="center" vertical="center" wrapText="1"/>
    </xf>
    <xf numFmtId="0" fontId="2" fillId="2" borderId="1" xfId="9" applyFont="1" applyFill="1" applyBorder="1" applyAlignment="1">
      <alignment horizontal="right" vertical="center" wrapText="1"/>
    </xf>
    <xf numFmtId="0" fontId="6" fillId="2" borderId="1" xfId="9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vertical="center" wrapText="1"/>
    </xf>
    <xf numFmtId="0" fontId="8" fillId="2" borderId="1" xfId="9" applyFont="1" applyFill="1" applyBorder="1" applyAlignment="1">
      <alignment horizontal="left" vertical="center" wrapText="1" indent="1"/>
    </xf>
    <xf numFmtId="0" fontId="2" fillId="2" borderId="1" xfId="9" applyFont="1" applyFill="1" applyBorder="1" applyAlignment="1">
      <alignment horizontal="left" vertical="center" wrapText="1" indent="1"/>
    </xf>
    <xf numFmtId="0" fontId="2" fillId="2" borderId="1" xfId="9" applyFont="1" applyFill="1" applyBorder="1" applyAlignment="1">
      <alignment horizontal="left" vertical="center" wrapText="1" indent="2"/>
    </xf>
    <xf numFmtId="0" fontId="5" fillId="2" borderId="1" xfId="9" applyFont="1" applyFill="1" applyBorder="1" applyAlignment="1">
      <alignment horizontal="left" vertical="center" wrapText="1"/>
    </xf>
    <xf numFmtId="0" fontId="8" fillId="2" borderId="1" xfId="9" applyFont="1" applyFill="1" applyBorder="1" applyAlignment="1">
      <alignment vertical="center" wrapText="1"/>
    </xf>
    <xf numFmtId="0" fontId="2" fillId="2" borderId="1" xfId="9" applyFont="1" applyFill="1" applyBorder="1" applyAlignment="1">
      <alignment vertical="center" wrapText="1"/>
    </xf>
    <xf numFmtId="0" fontId="9" fillId="2" borderId="1" xfId="9" applyFont="1" applyFill="1" applyBorder="1" applyAlignment="1">
      <alignment horizontal="left" vertical="center" wrapText="1"/>
    </xf>
    <xf numFmtId="0" fontId="8" fillId="2" borderId="1" xfId="9" applyFont="1" applyFill="1" applyBorder="1" applyAlignment="1">
      <alignment horizontal="left" vertical="center" wrapText="1"/>
    </xf>
    <xf numFmtId="0" fontId="2" fillId="2" borderId="1" xfId="9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9" fillId="2" borderId="1" xfId="9" applyFont="1" applyFill="1" applyBorder="1" applyAlignment="1">
      <alignment horizontal="left" vertical="center" wrapText="1" indent="1"/>
    </xf>
    <xf numFmtId="0" fontId="6" fillId="2" borderId="1" xfId="9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1"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8"/>
  <sheetViews>
    <sheetView showGridLines="0" tabSelected="1" zoomScaleNormal="100" workbookViewId="0">
      <selection activeCell="S5" sqref="S5"/>
    </sheetView>
  </sheetViews>
  <sheetFormatPr defaultColWidth="9.1796875" defaultRowHeight="13" x14ac:dyDescent="0.25"/>
  <cols>
    <col min="1" max="1" width="68.26953125" style="3" customWidth="1"/>
    <col min="2" max="2" width="18.81640625" style="3" hidden="1" customWidth="1"/>
    <col min="3" max="3" width="10.26953125" style="3" hidden="1" customWidth="1"/>
    <col min="4" max="4" width="13.1796875" style="3" hidden="1" customWidth="1"/>
    <col min="5" max="14" width="9.1796875" style="3" hidden="1" customWidth="1"/>
    <col min="15" max="15" width="0" style="3" hidden="1" customWidth="1"/>
    <col min="16" max="16" width="12.453125" style="3" customWidth="1"/>
    <col min="17" max="17" width="12.54296875" style="3" customWidth="1"/>
    <col min="18" max="18" width="12" style="3" customWidth="1"/>
    <col min="19" max="19" width="13.1796875" style="3" bestFit="1" customWidth="1"/>
    <col min="20" max="20" width="9.1796875" style="3"/>
    <col min="21" max="21" width="15" style="3" bestFit="1" customWidth="1"/>
    <col min="22" max="24" width="13.1796875" style="3" bestFit="1" customWidth="1"/>
    <col min="25" max="16384" width="9.1796875" style="3"/>
  </cols>
  <sheetData>
    <row r="1" spans="1:24" s="13" customFormat="1" ht="27" customHeight="1" x14ac:dyDescent="0.25">
      <c r="A1" s="12" t="s">
        <v>76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24" s="13" customFormat="1" ht="27" customHeight="1" x14ac:dyDescent="0.25">
      <c r="A2" s="14" t="s">
        <v>142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24" s="1" customFormat="1" ht="30" customHeight="1" x14ac:dyDescent="0.25">
      <c r="A3" s="29" t="s">
        <v>87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 t="s">
        <v>88</v>
      </c>
      <c r="Q3" s="16"/>
      <c r="R3" s="16"/>
    </row>
    <row r="4" spans="1:24" s="1" customFormat="1" ht="14" x14ac:dyDescent="0.25">
      <c r="A4" s="17" t="s">
        <v>65</v>
      </c>
      <c r="B4" s="3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31">
        <v>2021</v>
      </c>
      <c r="Q4" s="31"/>
      <c r="R4" s="31"/>
    </row>
    <row r="5" spans="1:24" s="1" customFormat="1" ht="14.5" x14ac:dyDescent="0.25">
      <c r="A5" s="18" t="s">
        <v>89</v>
      </c>
      <c r="B5" s="3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9"/>
      <c r="Q5" s="9"/>
      <c r="R5" s="9"/>
      <c r="X5" s="1" t="s">
        <v>16</v>
      </c>
    </row>
    <row r="6" spans="1:24" s="2" customFormat="1" ht="14" x14ac:dyDescent="0.25">
      <c r="A6" s="19" t="s">
        <v>22</v>
      </c>
      <c r="B6" s="10" t="e">
        <f>#REF!+#REF!+#REF!+#REF!</f>
        <v>#REF!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9">
        <v>4029.03</v>
      </c>
      <c r="Q6" s="9"/>
      <c r="R6" s="9"/>
    </row>
    <row r="7" spans="1:24" s="2" customFormat="1" ht="14" x14ac:dyDescent="0.25">
      <c r="A7" s="19" t="s">
        <v>91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9" t="s">
        <v>135</v>
      </c>
      <c r="Q7" s="9"/>
      <c r="R7" s="9"/>
    </row>
    <row r="8" spans="1:24" s="2" customFormat="1" ht="14" x14ac:dyDescent="0.25">
      <c r="A8" s="1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9"/>
      <c r="Q8" s="9"/>
      <c r="R8" s="9"/>
    </row>
    <row r="9" spans="1:24" s="2" customFormat="1" ht="14.5" x14ac:dyDescent="0.25">
      <c r="A9" s="18" t="s">
        <v>90</v>
      </c>
      <c r="B9" s="10"/>
      <c r="C9" s="10"/>
      <c r="D9" s="10"/>
      <c r="E9" s="10"/>
      <c r="F9" s="10"/>
      <c r="G9" s="10" t="e">
        <f>#REF!/2</f>
        <v>#REF!</v>
      </c>
      <c r="H9" s="10" t="e">
        <f>#REF!/1.8</f>
        <v>#REF!</v>
      </c>
      <c r="I9" s="10" t="e">
        <f>#REF!/1.8</f>
        <v>#REF!</v>
      </c>
      <c r="J9" s="10" t="e">
        <f>G9+H9+I9</f>
        <v>#REF!</v>
      </c>
      <c r="K9" s="10"/>
      <c r="L9" s="10"/>
      <c r="M9" s="10"/>
      <c r="N9" s="10"/>
      <c r="O9" s="10"/>
      <c r="P9" s="31">
        <v>2023</v>
      </c>
      <c r="Q9" s="31"/>
      <c r="R9" s="31"/>
    </row>
    <row r="10" spans="1:24" s="2" customFormat="1" ht="14.25" customHeight="1" x14ac:dyDescent="0.25">
      <c r="A10" s="20" t="s">
        <v>23</v>
      </c>
      <c r="B10" s="10"/>
      <c r="C10" s="10"/>
      <c r="D10" s="10"/>
      <c r="E10" s="10"/>
      <c r="F10" s="10"/>
      <c r="G10" s="10"/>
      <c r="H10" s="10"/>
      <c r="I10" s="10" t="s">
        <v>19</v>
      </c>
      <c r="J10" s="10" t="e">
        <f>J9/B6*100</f>
        <v>#REF!</v>
      </c>
      <c r="K10" s="10"/>
      <c r="L10" s="10"/>
      <c r="M10" s="10"/>
      <c r="N10" s="10"/>
      <c r="O10" s="10"/>
      <c r="P10" s="9">
        <v>0</v>
      </c>
      <c r="Q10" s="9"/>
      <c r="R10" s="9"/>
    </row>
    <row r="11" spans="1:24" s="2" customFormat="1" ht="14" x14ac:dyDescent="0.25">
      <c r="A11" s="20" t="s">
        <v>24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9">
        <v>15</v>
      </c>
      <c r="Q11" s="9"/>
      <c r="R11" s="9"/>
    </row>
    <row r="12" spans="1:24" s="2" customFormat="1" ht="14" x14ac:dyDescent="0.25">
      <c r="A12" s="20" t="s">
        <v>25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9">
        <v>77</v>
      </c>
      <c r="Q12" s="9"/>
      <c r="R12" s="9"/>
    </row>
    <row r="13" spans="1:24" s="2" customFormat="1" ht="14" x14ac:dyDescent="0.25">
      <c r="A13" s="20" t="s">
        <v>26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9">
        <v>558</v>
      </c>
      <c r="Q13" s="9"/>
      <c r="R13" s="9"/>
    </row>
    <row r="14" spans="1:24" s="8" customFormat="1" ht="14" x14ac:dyDescent="0.25">
      <c r="A14" s="20" t="s">
        <v>132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9">
        <v>37</v>
      </c>
      <c r="Q14" s="9"/>
      <c r="R14" s="9"/>
      <c r="W14" s="8" t="s">
        <v>16</v>
      </c>
    </row>
    <row r="15" spans="1:24" s="8" customFormat="1" ht="14" x14ac:dyDescent="0.25">
      <c r="A15" s="2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</row>
    <row r="16" spans="1:24" s="4" customFormat="1" ht="14" x14ac:dyDescent="0.25">
      <c r="A16" s="21" t="s">
        <v>66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>
        <v>2021</v>
      </c>
      <c r="Q16" s="32">
        <v>2022</v>
      </c>
      <c r="R16" s="32">
        <v>2023</v>
      </c>
    </row>
    <row r="17" spans="1:22" ht="14" x14ac:dyDescent="0.25">
      <c r="A17" s="19" t="s">
        <v>92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>
        <f>P18+P19</f>
        <v>45910</v>
      </c>
      <c r="Q17" s="10">
        <f>Q18+Q19</f>
        <v>46857</v>
      </c>
      <c r="R17" s="10">
        <f>R18+R19</f>
        <v>47378</v>
      </c>
    </row>
    <row r="18" spans="1:22" ht="14" x14ac:dyDescent="0.25">
      <c r="A18" s="20" t="s">
        <v>27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>
        <v>27087</v>
      </c>
      <c r="Q18" s="10">
        <v>27801</v>
      </c>
      <c r="R18" s="10">
        <v>28090</v>
      </c>
    </row>
    <row r="19" spans="1:22" ht="14" x14ac:dyDescent="0.25">
      <c r="A19" s="20" t="s">
        <v>28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>
        <v>18823</v>
      </c>
      <c r="Q19" s="10">
        <v>19056</v>
      </c>
      <c r="R19" s="10">
        <v>19288</v>
      </c>
    </row>
    <row r="20" spans="1:22" ht="14" x14ac:dyDescent="0.25">
      <c r="A20" s="19" t="s">
        <v>20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30"/>
      <c r="Q20" s="30"/>
      <c r="R20" s="30"/>
      <c r="V20" s="3" t="s">
        <v>16</v>
      </c>
    </row>
    <row r="21" spans="1:22" ht="14" x14ac:dyDescent="0.25">
      <c r="A21" s="1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22" ht="15" customHeight="1" x14ac:dyDescent="0.25">
      <c r="A22" s="17" t="s">
        <v>79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34">
        <v>2012</v>
      </c>
      <c r="Q22" s="34">
        <v>2017</v>
      </c>
      <c r="R22" s="34">
        <v>2022</v>
      </c>
    </row>
    <row r="23" spans="1:22" ht="14" x14ac:dyDescent="0.25">
      <c r="A23" s="19" t="s">
        <v>93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35">
        <v>10.9</v>
      </c>
      <c r="Q23" s="35">
        <v>5.54</v>
      </c>
      <c r="R23" s="35">
        <v>15.9</v>
      </c>
    </row>
    <row r="24" spans="1:22" ht="14" x14ac:dyDescent="0.25">
      <c r="A24" s="19" t="s">
        <v>94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35">
        <v>18.5</v>
      </c>
      <c r="Q24" s="35">
        <v>6.7</v>
      </c>
      <c r="R24" s="35">
        <v>7.5</v>
      </c>
    </row>
    <row r="25" spans="1:22" ht="14" x14ac:dyDescent="0.25">
      <c r="A25" s="1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35"/>
      <c r="Q25" s="35"/>
      <c r="R25" s="35"/>
    </row>
    <row r="26" spans="1:22" ht="14" x14ac:dyDescent="0.25">
      <c r="A26" s="21" t="s">
        <v>80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35"/>
      <c r="Q26" s="35"/>
      <c r="R26" s="35"/>
    </row>
    <row r="27" spans="1:22" ht="14.5" x14ac:dyDescent="0.25">
      <c r="A27" s="22" t="s">
        <v>29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32">
        <v>2020</v>
      </c>
      <c r="Q27" s="32">
        <v>2021</v>
      </c>
      <c r="R27" s="32">
        <v>2022</v>
      </c>
    </row>
    <row r="28" spans="1:22" ht="14" x14ac:dyDescent="0.25">
      <c r="A28" s="23" t="s">
        <v>3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>
        <v>2</v>
      </c>
      <c r="Q28" s="10">
        <v>2</v>
      </c>
      <c r="R28" s="10">
        <v>3</v>
      </c>
    </row>
    <row r="29" spans="1:22" ht="14" x14ac:dyDescent="0.25">
      <c r="A29" s="23" t="s">
        <v>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>
        <v>4</v>
      </c>
      <c r="Q29" s="10">
        <v>4</v>
      </c>
      <c r="R29" s="10">
        <v>4</v>
      </c>
    </row>
    <row r="30" spans="1:22" ht="14" x14ac:dyDescent="0.25">
      <c r="A30" s="23" t="s">
        <v>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>
        <v>11</v>
      </c>
      <c r="Q30" s="10">
        <v>11</v>
      </c>
      <c r="R30" s="10">
        <v>11</v>
      </c>
    </row>
    <row r="31" spans="1:22" ht="14" x14ac:dyDescent="0.25">
      <c r="A31" s="23" t="s">
        <v>6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>
        <v>24</v>
      </c>
      <c r="Q31" s="10">
        <v>24</v>
      </c>
      <c r="R31" s="10"/>
    </row>
    <row r="32" spans="1:22" ht="14" x14ac:dyDescent="0.25">
      <c r="A32" s="20" t="s">
        <v>95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>
        <v>19</v>
      </c>
      <c r="Q32" s="10">
        <v>19</v>
      </c>
      <c r="R32" s="10">
        <v>13</v>
      </c>
    </row>
    <row r="33" spans="1:18" ht="14" x14ac:dyDescent="0.25">
      <c r="A33" s="20" t="s">
        <v>96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>
        <v>5</v>
      </c>
      <c r="Q33" s="10">
        <v>5</v>
      </c>
      <c r="R33" s="10">
        <v>10</v>
      </c>
    </row>
    <row r="34" spans="1:18" ht="14" x14ac:dyDescent="0.25">
      <c r="A34" s="19" t="s">
        <v>98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>
        <v>6</v>
      </c>
      <c r="Q34" s="10">
        <v>6</v>
      </c>
      <c r="R34" s="10">
        <v>6</v>
      </c>
    </row>
    <row r="35" spans="1:18" ht="14" x14ac:dyDescent="0.25">
      <c r="A35" s="23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1:18" ht="14.5" x14ac:dyDescent="0.25">
      <c r="A36" s="22" t="s">
        <v>50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32">
        <v>2021</v>
      </c>
      <c r="Q36" s="32">
        <v>2022</v>
      </c>
      <c r="R36" s="32">
        <v>2023</v>
      </c>
    </row>
    <row r="37" spans="1:18" ht="14" x14ac:dyDescent="0.25">
      <c r="A37" s="19" t="s">
        <v>30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>
        <v>6</v>
      </c>
      <c r="Q37" s="10">
        <v>15</v>
      </c>
      <c r="R37" s="10">
        <v>14</v>
      </c>
    </row>
    <row r="38" spans="1:18" ht="14" x14ac:dyDescent="0.25">
      <c r="A38" s="19" t="s">
        <v>97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>
        <v>2</v>
      </c>
      <c r="Q38" s="10">
        <v>3</v>
      </c>
      <c r="R38" s="10">
        <v>3</v>
      </c>
    </row>
    <row r="39" spans="1:18" ht="14" x14ac:dyDescent="0.25">
      <c r="A39" s="19" t="s">
        <v>133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>
        <v>4</v>
      </c>
      <c r="Q39" s="10">
        <v>5</v>
      </c>
      <c r="R39" s="10">
        <v>7</v>
      </c>
    </row>
    <row r="40" spans="1:18" ht="14" x14ac:dyDescent="0.25">
      <c r="A40" s="19" t="s">
        <v>31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>
        <v>26</v>
      </c>
      <c r="Q40" s="10">
        <v>59</v>
      </c>
      <c r="R40" s="10">
        <v>53</v>
      </c>
    </row>
    <row r="41" spans="1:18" ht="14" x14ac:dyDescent="0.25">
      <c r="A41" s="19" t="s">
        <v>32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>
        <v>8</v>
      </c>
      <c r="Q41" s="10">
        <v>44</v>
      </c>
      <c r="R41" s="10">
        <v>36</v>
      </c>
    </row>
    <row r="42" spans="1:18" ht="14" x14ac:dyDescent="0.25">
      <c r="A42" s="19" t="s">
        <v>16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8" ht="14.5" x14ac:dyDescent="0.25">
      <c r="A43" s="24" t="s">
        <v>51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32">
        <v>2016</v>
      </c>
      <c r="Q43" s="33" t="s">
        <v>140</v>
      </c>
      <c r="R43" s="32">
        <v>2018</v>
      </c>
    </row>
    <row r="44" spans="1:18" ht="14" x14ac:dyDescent="0.25">
      <c r="A44" s="23" t="s">
        <v>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30">
        <v>6.14</v>
      </c>
      <c r="Q44" s="30">
        <v>33.700000000000003</v>
      </c>
      <c r="R44" s="30">
        <f>4/494*1000</f>
        <v>8.097165991902834</v>
      </c>
    </row>
    <row r="45" spans="1:18" ht="14" x14ac:dyDescent="0.25">
      <c r="A45" s="23" t="s">
        <v>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30">
        <v>16.7</v>
      </c>
      <c r="Q45" s="30">
        <v>16.899999999999999</v>
      </c>
      <c r="R45" s="30">
        <f>494/43102*1000</f>
        <v>11.46118509581922</v>
      </c>
    </row>
    <row r="46" spans="1:18" ht="14" x14ac:dyDescent="0.25">
      <c r="A46" s="23" t="s">
        <v>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30">
        <v>4.16</v>
      </c>
      <c r="Q46" s="30">
        <v>8.1</v>
      </c>
      <c r="R46" s="30">
        <f>98/43102*1000</f>
        <v>2.2736763955268895</v>
      </c>
    </row>
    <row r="47" spans="1:18" ht="14" x14ac:dyDescent="0.25">
      <c r="A47" s="23" t="s">
        <v>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30">
        <v>9.52</v>
      </c>
      <c r="Q47" s="30">
        <v>18.8202</v>
      </c>
      <c r="R47" s="30">
        <v>9.1</v>
      </c>
    </row>
    <row r="48" spans="1:18" ht="14" x14ac:dyDescent="0.25">
      <c r="A48" s="19" t="s">
        <v>33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30">
        <v>1.1627906976744186E-2</v>
      </c>
      <c r="Q48" s="30">
        <v>1.2589928057553957E-2</v>
      </c>
      <c r="R48" s="30">
        <v>0</v>
      </c>
    </row>
    <row r="49" spans="1:19" s="7" customFormat="1" ht="14" x14ac:dyDescent="0.25">
      <c r="A49" s="19" t="s">
        <v>34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30">
        <v>94.9</v>
      </c>
      <c r="Q49" s="30">
        <v>98.5</v>
      </c>
      <c r="R49" s="30">
        <v>91.3</v>
      </c>
    </row>
    <row r="50" spans="1:19" ht="14" x14ac:dyDescent="0.25">
      <c r="A50" s="23" t="s">
        <v>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36" t="s">
        <v>139</v>
      </c>
      <c r="Q50" s="36">
        <v>85.14</v>
      </c>
      <c r="R50" s="36">
        <v>86</v>
      </c>
    </row>
    <row r="51" spans="1:19" ht="14" x14ac:dyDescent="0.25">
      <c r="A51" s="1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</row>
    <row r="52" spans="1:19" ht="14.5" x14ac:dyDescent="0.25">
      <c r="A52" s="22" t="s">
        <v>7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32">
        <v>2016</v>
      </c>
      <c r="Q52" s="32">
        <v>2017</v>
      </c>
      <c r="R52" s="32">
        <v>2022</v>
      </c>
      <c r="S52" s="3" t="s">
        <v>138</v>
      </c>
    </row>
    <row r="53" spans="1:19" ht="14" x14ac:dyDescent="0.25">
      <c r="A53" s="23" t="s">
        <v>100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30">
        <v>99</v>
      </c>
      <c r="Q53" s="30">
        <v>96.604495456719278</v>
      </c>
      <c r="R53" s="30">
        <v>96.6</v>
      </c>
    </row>
    <row r="54" spans="1:19" ht="14" x14ac:dyDescent="0.25">
      <c r="A54" s="23" t="s">
        <v>101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30">
        <v>85.443037974683548</v>
      </c>
      <c r="Q54" s="36">
        <v>97.6</v>
      </c>
      <c r="R54" s="36">
        <v>83.4</v>
      </c>
    </row>
    <row r="55" spans="1:19" ht="14" x14ac:dyDescent="0.25">
      <c r="A55" s="23" t="s">
        <v>15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30">
        <v>97.2</v>
      </c>
      <c r="Q55" s="30">
        <v>93.3</v>
      </c>
      <c r="R55" s="30">
        <v>91.3</v>
      </c>
    </row>
    <row r="56" spans="1:19" ht="14" x14ac:dyDescent="0.25">
      <c r="A56" s="2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</row>
    <row r="57" spans="1:19" ht="14" x14ac:dyDescent="0.25">
      <c r="A57" s="17" t="s">
        <v>81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9" ht="14.5" x14ac:dyDescent="0.25">
      <c r="A58" s="25" t="s">
        <v>134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32">
        <v>2020</v>
      </c>
      <c r="Q58" s="32">
        <v>2021</v>
      </c>
      <c r="R58" s="32">
        <v>2022</v>
      </c>
    </row>
    <row r="59" spans="1:19" ht="14" x14ac:dyDescent="0.25">
      <c r="A59" s="26" t="s">
        <v>48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>
        <v>0</v>
      </c>
      <c r="Q59" s="10">
        <v>0</v>
      </c>
      <c r="R59" s="10">
        <v>0</v>
      </c>
    </row>
    <row r="60" spans="1:19" ht="14" x14ac:dyDescent="0.25">
      <c r="A60" s="26" t="s">
        <v>102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>
        <v>3</v>
      </c>
      <c r="Q60" s="10">
        <v>3</v>
      </c>
      <c r="R60" s="10">
        <v>3</v>
      </c>
    </row>
    <row r="61" spans="1:19" ht="14" x14ac:dyDescent="0.25">
      <c r="A61" s="26" t="s">
        <v>35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>
        <v>3</v>
      </c>
      <c r="Q61" s="10">
        <v>3</v>
      </c>
      <c r="R61" s="10">
        <v>4</v>
      </c>
    </row>
    <row r="62" spans="1:19" ht="14" x14ac:dyDescent="0.25">
      <c r="A62" s="26" t="s">
        <v>36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>
        <v>1</v>
      </c>
      <c r="Q62" s="10">
        <v>1</v>
      </c>
      <c r="R62" s="10">
        <v>0</v>
      </c>
    </row>
    <row r="63" spans="1:19" ht="14" x14ac:dyDescent="0.25">
      <c r="A63" s="26" t="s">
        <v>37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>
        <v>1</v>
      </c>
      <c r="Q63" s="10">
        <v>1</v>
      </c>
      <c r="R63" s="10">
        <v>1</v>
      </c>
    </row>
    <row r="64" spans="1:19" ht="14" x14ac:dyDescent="0.25">
      <c r="A64" s="26" t="s">
        <v>38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>
        <v>23</v>
      </c>
      <c r="Q64" s="10">
        <v>23</v>
      </c>
      <c r="R64" s="10">
        <v>23</v>
      </c>
    </row>
    <row r="65" spans="1:18" ht="15" customHeight="1" x14ac:dyDescent="0.25">
      <c r="A65" s="19" t="s">
        <v>49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>
        <v>7</v>
      </c>
      <c r="Q65" s="10">
        <v>7</v>
      </c>
      <c r="R65" s="10">
        <v>7</v>
      </c>
    </row>
    <row r="66" spans="1:18" ht="14" x14ac:dyDescent="0.25">
      <c r="A66" s="19" t="s">
        <v>53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>
        <v>22</v>
      </c>
      <c r="Q66" s="10">
        <v>22</v>
      </c>
      <c r="R66" s="10">
        <v>22</v>
      </c>
    </row>
    <row r="67" spans="1:18" ht="14" x14ac:dyDescent="0.25">
      <c r="A67" s="19" t="s">
        <v>47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>
        <v>16</v>
      </c>
      <c r="Q67" s="10">
        <v>16</v>
      </c>
      <c r="R67" s="10">
        <v>16</v>
      </c>
    </row>
    <row r="68" spans="1:18" ht="28" x14ac:dyDescent="0.25">
      <c r="A68" s="23" t="s">
        <v>143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>
        <v>2</v>
      </c>
      <c r="Q68" s="10">
        <v>2</v>
      </c>
      <c r="R68" s="10">
        <v>2</v>
      </c>
    </row>
    <row r="69" spans="1:18" ht="14" x14ac:dyDescent="0.25">
      <c r="A69" s="23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</row>
    <row r="70" spans="1:18" s="6" customFormat="1" ht="14.5" x14ac:dyDescent="0.25">
      <c r="A70" s="22" t="s">
        <v>104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2">
        <v>2019</v>
      </c>
      <c r="Q70" s="32">
        <v>2020</v>
      </c>
      <c r="R70" s="32">
        <v>2021</v>
      </c>
    </row>
    <row r="71" spans="1:18" ht="14" x14ac:dyDescent="0.25">
      <c r="A71" s="23" t="s">
        <v>52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>
        <v>8504</v>
      </c>
      <c r="Q71" s="10">
        <v>8687</v>
      </c>
      <c r="R71" s="10">
        <v>8531</v>
      </c>
    </row>
    <row r="72" spans="1:18" ht="14" x14ac:dyDescent="0.25">
      <c r="A72" s="20" t="s">
        <v>40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>
        <v>4027</v>
      </c>
      <c r="Q72" s="10">
        <v>4169</v>
      </c>
      <c r="R72" s="10">
        <v>4080</v>
      </c>
    </row>
    <row r="73" spans="1:18" ht="14" x14ac:dyDescent="0.25">
      <c r="A73" s="20" t="s">
        <v>28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>
        <v>4477</v>
      </c>
      <c r="Q73" s="10">
        <v>4518</v>
      </c>
      <c r="R73" s="10">
        <v>4451</v>
      </c>
    </row>
    <row r="74" spans="1:18" ht="14" x14ac:dyDescent="0.25">
      <c r="A74" s="23" t="s">
        <v>54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>
        <v>423</v>
      </c>
      <c r="Q74" s="10">
        <v>462</v>
      </c>
      <c r="R74" s="10">
        <v>437</v>
      </c>
    </row>
    <row r="75" spans="1:18" ht="14" x14ac:dyDescent="0.25">
      <c r="A75" s="20" t="s">
        <v>40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>
        <v>242</v>
      </c>
      <c r="Q75" s="10">
        <v>263</v>
      </c>
      <c r="R75" s="10">
        <v>257</v>
      </c>
    </row>
    <row r="76" spans="1:18" ht="14" x14ac:dyDescent="0.25">
      <c r="A76" s="20" t="s">
        <v>28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>
        <v>181</v>
      </c>
      <c r="Q76" s="10">
        <v>199</v>
      </c>
      <c r="R76" s="10">
        <v>180</v>
      </c>
    </row>
    <row r="77" spans="1:18" ht="14" x14ac:dyDescent="0.25">
      <c r="A77" s="19" t="s">
        <v>103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0">
        <f t="shared" ref="P77:Q77" si="0">P71/P74</f>
        <v>20.104018912529551</v>
      </c>
      <c r="Q77" s="30">
        <f t="shared" si="0"/>
        <v>18.803030303030305</v>
      </c>
      <c r="R77" s="30">
        <f>R71/R74</f>
        <v>19.521739130434781</v>
      </c>
    </row>
    <row r="78" spans="1:18" ht="14" x14ac:dyDescent="0.25">
      <c r="A78" s="19" t="s">
        <v>39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>
        <v>22</v>
      </c>
      <c r="Q78" s="10">
        <v>22</v>
      </c>
      <c r="R78" s="10">
        <v>22</v>
      </c>
    </row>
    <row r="79" spans="1:18" ht="14" x14ac:dyDescent="0.25">
      <c r="A79" s="20" t="s">
        <v>40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>
        <v>6</v>
      </c>
      <c r="Q79" s="10">
        <v>6</v>
      </c>
      <c r="R79" s="10">
        <v>6</v>
      </c>
    </row>
    <row r="80" spans="1:18" ht="14" x14ac:dyDescent="0.25">
      <c r="A80" s="20" t="s">
        <v>28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>
        <v>16</v>
      </c>
      <c r="Q80" s="10">
        <v>16</v>
      </c>
      <c r="R80" s="10">
        <v>16</v>
      </c>
    </row>
    <row r="81" spans="1:18" ht="14" x14ac:dyDescent="0.25">
      <c r="A81" s="19" t="s">
        <v>55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>
        <f>P82+P83</f>
        <v>296</v>
      </c>
      <c r="Q81" s="10">
        <f>Q82+Q83</f>
        <v>196</v>
      </c>
      <c r="R81" s="10">
        <v>197</v>
      </c>
    </row>
    <row r="82" spans="1:18" ht="14" x14ac:dyDescent="0.25">
      <c r="A82" s="20" t="s">
        <v>40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>
        <v>108</v>
      </c>
      <c r="Q82" s="10">
        <v>46</v>
      </c>
      <c r="R82" s="10">
        <v>61</v>
      </c>
    </row>
    <row r="83" spans="1:18" ht="14" x14ac:dyDescent="0.25">
      <c r="A83" s="20" t="s">
        <v>28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>
        <v>188</v>
      </c>
      <c r="Q83" s="10">
        <v>150</v>
      </c>
      <c r="R83" s="10">
        <v>136</v>
      </c>
    </row>
    <row r="84" spans="1:18" ht="14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1:18" ht="14" x14ac:dyDescent="0.25">
      <c r="A85" s="17" t="s">
        <v>82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1:18" ht="14.5" x14ac:dyDescent="0.25">
      <c r="A86" s="22" t="s">
        <v>110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32">
        <v>2017</v>
      </c>
      <c r="Q86" s="32">
        <v>2018</v>
      </c>
      <c r="R86" s="32">
        <v>2019</v>
      </c>
    </row>
    <row r="87" spans="1:18" ht="14" x14ac:dyDescent="0.25">
      <c r="A87" s="19" t="s">
        <v>105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>
        <v>7180</v>
      </c>
      <c r="Q87" s="38">
        <v>7056</v>
      </c>
      <c r="R87" s="10">
        <v>6050.27</v>
      </c>
    </row>
    <row r="88" spans="1:18" ht="14" x14ac:dyDescent="0.25">
      <c r="A88" s="19" t="s">
        <v>106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>
        <v>5070</v>
      </c>
      <c r="Q88" s="38">
        <v>6739</v>
      </c>
      <c r="R88" s="10">
        <v>5750.47</v>
      </c>
    </row>
    <row r="89" spans="1:18" ht="14" x14ac:dyDescent="0.25">
      <c r="A89" s="19" t="s">
        <v>107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39">
        <v>26.9</v>
      </c>
      <c r="Q89" s="39">
        <v>53.89</v>
      </c>
      <c r="R89" s="39">
        <v>53.89</v>
      </c>
    </row>
    <row r="90" spans="1:18" ht="14" x14ac:dyDescent="0.25">
      <c r="A90" s="19" t="s">
        <v>43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>
        <v>430</v>
      </c>
      <c r="Q90" s="10">
        <v>570.53</v>
      </c>
      <c r="R90" s="10">
        <v>575.33000000000004</v>
      </c>
    </row>
    <row r="91" spans="1:18" ht="14" x14ac:dyDescent="0.25">
      <c r="A91" s="20" t="s">
        <v>41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>
        <v>299</v>
      </c>
      <c r="Q91" s="10">
        <v>571</v>
      </c>
      <c r="R91" s="10">
        <v>575.33000000000004</v>
      </c>
    </row>
    <row r="92" spans="1:18" ht="14" x14ac:dyDescent="0.25">
      <c r="A92" s="20" t="s">
        <v>42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>
        <v>2</v>
      </c>
      <c r="Q92" s="10">
        <v>2</v>
      </c>
      <c r="R92" s="10" t="s">
        <v>139</v>
      </c>
    </row>
    <row r="93" spans="1:18" ht="14" x14ac:dyDescent="0.25">
      <c r="A93" s="19" t="s">
        <v>44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>
        <v>388</v>
      </c>
      <c r="Q93" s="10">
        <v>513</v>
      </c>
      <c r="R93" s="10">
        <v>615</v>
      </c>
    </row>
    <row r="94" spans="1:18" ht="14" x14ac:dyDescent="0.25">
      <c r="A94" s="19" t="s">
        <v>9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>
        <v>14</v>
      </c>
      <c r="Q94" s="10">
        <v>14</v>
      </c>
      <c r="R94" s="10">
        <v>14</v>
      </c>
    </row>
    <row r="95" spans="1:18" ht="14" x14ac:dyDescent="0.25">
      <c r="A95" s="19" t="s">
        <v>10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>
        <v>0</v>
      </c>
      <c r="Q95" s="10">
        <v>0</v>
      </c>
      <c r="R95" s="10">
        <v>0</v>
      </c>
    </row>
    <row r="96" spans="1:18" ht="14" x14ac:dyDescent="0.25">
      <c r="A96" s="19" t="s">
        <v>108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>
        <v>45</v>
      </c>
      <c r="Q96" s="10">
        <v>212</v>
      </c>
      <c r="R96" s="10">
        <f>Q96+52</f>
        <v>264</v>
      </c>
    </row>
    <row r="97" spans="1:18" ht="14" x14ac:dyDescent="0.25">
      <c r="A97" s="19" t="s">
        <v>109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30">
        <v>104.3</v>
      </c>
      <c r="Q97" s="30">
        <v>205.58</v>
      </c>
      <c r="R97" s="40">
        <f>Q97+161.96</f>
        <v>367.54</v>
      </c>
    </row>
    <row r="98" spans="1:18" ht="14" x14ac:dyDescent="0.25">
      <c r="A98" s="19" t="s">
        <v>114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>
        <v>13</v>
      </c>
      <c r="Q98" s="10">
        <v>13</v>
      </c>
      <c r="R98" s="10">
        <v>13</v>
      </c>
    </row>
    <row r="99" spans="1:18" ht="14" x14ac:dyDescent="0.25">
      <c r="A99" s="23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1:18" ht="14.5" x14ac:dyDescent="0.25">
      <c r="A100" s="22" t="s">
        <v>68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32">
        <v>2017</v>
      </c>
      <c r="Q100" s="32">
        <v>2018</v>
      </c>
      <c r="R100" s="32">
        <v>2019</v>
      </c>
    </row>
    <row r="101" spans="1:18" ht="14" x14ac:dyDescent="0.25">
      <c r="A101" s="23" t="s">
        <v>67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>
        <v>14</v>
      </c>
      <c r="Q101" s="10">
        <v>14</v>
      </c>
      <c r="R101" s="10">
        <v>14</v>
      </c>
    </row>
    <row r="102" spans="1:18" ht="14" x14ac:dyDescent="0.25">
      <c r="A102" s="23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</row>
    <row r="103" spans="1:18" ht="14.5" x14ac:dyDescent="0.25">
      <c r="A103" s="22" t="s">
        <v>78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32">
        <v>2020</v>
      </c>
      <c r="Q103" s="32">
        <v>2021</v>
      </c>
      <c r="R103" s="32">
        <v>2022</v>
      </c>
    </row>
    <row r="104" spans="1:18" ht="14" x14ac:dyDescent="0.25">
      <c r="A104" s="23" t="s">
        <v>11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>
        <v>1</v>
      </c>
      <c r="Q104" s="10">
        <v>1</v>
      </c>
      <c r="R104" s="10">
        <v>1</v>
      </c>
    </row>
    <row r="105" spans="1:18" ht="14" x14ac:dyDescent="0.25">
      <c r="A105" s="23" t="s">
        <v>12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>
        <v>14</v>
      </c>
      <c r="Q105" s="10">
        <v>14</v>
      </c>
      <c r="R105" s="10">
        <v>14</v>
      </c>
    </row>
    <row r="106" spans="1:18" ht="14" x14ac:dyDescent="0.25">
      <c r="A106" s="23" t="s">
        <v>45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>
        <v>0</v>
      </c>
      <c r="Q106" s="10">
        <v>0</v>
      </c>
      <c r="R106" s="10">
        <v>0</v>
      </c>
    </row>
    <row r="107" spans="1:18" ht="14" x14ac:dyDescent="0.25">
      <c r="A107" s="23" t="s">
        <v>111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>
        <v>13</v>
      </c>
      <c r="Q107" s="10">
        <v>13</v>
      </c>
      <c r="R107" s="10">
        <v>14</v>
      </c>
    </row>
    <row r="108" spans="1:18" ht="14" x14ac:dyDescent="0.25">
      <c r="A108" s="23" t="s">
        <v>112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>
        <v>41</v>
      </c>
      <c r="Q108" s="10">
        <v>41</v>
      </c>
      <c r="R108" s="10">
        <v>41</v>
      </c>
    </row>
    <row r="109" spans="1:18" ht="14" x14ac:dyDescent="0.25">
      <c r="A109" s="23" t="s">
        <v>46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>
        <v>3</v>
      </c>
      <c r="Q109" s="10">
        <v>4</v>
      </c>
      <c r="R109" s="10">
        <v>5</v>
      </c>
    </row>
    <row r="110" spans="1:18" ht="14" x14ac:dyDescent="0.25">
      <c r="A110" s="23" t="s">
        <v>113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>
        <v>24</v>
      </c>
      <c r="Q110" s="10">
        <v>24</v>
      </c>
      <c r="R110" s="10">
        <v>24</v>
      </c>
    </row>
    <row r="111" spans="1:18" ht="14" x14ac:dyDescent="0.25">
      <c r="A111" s="23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</row>
    <row r="112" spans="1:18" ht="14.5" x14ac:dyDescent="0.25">
      <c r="A112" s="22" t="s">
        <v>116</v>
      </c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32">
        <v>2018</v>
      </c>
      <c r="Q112" s="32">
        <v>2019</v>
      </c>
      <c r="R112" s="32">
        <v>2020</v>
      </c>
    </row>
    <row r="113" spans="1:18" ht="14" x14ac:dyDescent="0.25">
      <c r="A113" s="23" t="s">
        <v>13</v>
      </c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>
        <v>1</v>
      </c>
      <c r="Q113" s="10">
        <v>1</v>
      </c>
      <c r="R113" s="10">
        <v>1</v>
      </c>
    </row>
    <row r="114" spans="1:18" ht="14" x14ac:dyDescent="0.25">
      <c r="A114" s="19" t="s">
        <v>21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>
        <v>4</v>
      </c>
      <c r="Q114" s="10">
        <v>4</v>
      </c>
      <c r="R114" s="10">
        <v>4</v>
      </c>
    </row>
    <row r="115" spans="1:18" ht="14" x14ac:dyDescent="0.25">
      <c r="A115" s="23" t="s">
        <v>14</v>
      </c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>
        <v>7</v>
      </c>
      <c r="Q115" s="10">
        <v>7</v>
      </c>
      <c r="R115" s="10">
        <v>7</v>
      </c>
    </row>
    <row r="116" spans="1:18" ht="14" x14ac:dyDescent="0.25">
      <c r="A116" s="19" t="s">
        <v>136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>
        <v>14479</v>
      </c>
      <c r="Q116" s="30">
        <v>15189.3</v>
      </c>
      <c r="R116" s="30">
        <v>15189.3</v>
      </c>
    </row>
    <row r="117" spans="1:18" ht="14" x14ac:dyDescent="0.25">
      <c r="A117" s="19" t="s">
        <v>115</v>
      </c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>
        <v>3</v>
      </c>
      <c r="Q117" s="10">
        <v>3</v>
      </c>
      <c r="R117" s="10">
        <v>3</v>
      </c>
    </row>
    <row r="118" spans="1:18" ht="14" x14ac:dyDescent="0.25">
      <c r="A118" s="23" t="s">
        <v>56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30">
        <v>70.28</v>
      </c>
      <c r="Q118" s="30">
        <v>70.3</v>
      </c>
      <c r="R118" s="30">
        <v>70.3</v>
      </c>
    </row>
    <row r="119" spans="1:18" ht="14" x14ac:dyDescent="0.25">
      <c r="A119" s="19" t="s">
        <v>137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>
        <v>9951</v>
      </c>
      <c r="Q119" s="10">
        <v>9951</v>
      </c>
      <c r="R119" s="10">
        <v>9951</v>
      </c>
    </row>
    <row r="120" spans="1:18" ht="14" x14ac:dyDescent="0.25">
      <c r="A120" s="10" t="s">
        <v>16</v>
      </c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</row>
    <row r="121" spans="1:18" ht="14" x14ac:dyDescent="0.25">
      <c r="A121" s="17" t="s">
        <v>83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33">
        <v>2018</v>
      </c>
      <c r="Q121" s="33">
        <v>2019</v>
      </c>
      <c r="R121" s="33">
        <v>2020</v>
      </c>
    </row>
    <row r="122" spans="1:18" ht="14" x14ac:dyDescent="0.25">
      <c r="A122" s="19" t="s">
        <v>117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39">
        <v>29146</v>
      </c>
      <c r="Q122" s="39">
        <f>Q123+Q124</f>
        <v>25520</v>
      </c>
      <c r="R122" s="39">
        <f>R123+R124</f>
        <v>17847</v>
      </c>
    </row>
    <row r="123" spans="1:18" ht="14" x14ac:dyDescent="0.25">
      <c r="A123" s="19" t="s">
        <v>69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39">
        <v>13724</v>
      </c>
      <c r="Q123" s="39">
        <v>12412</v>
      </c>
      <c r="R123" s="39">
        <v>8925</v>
      </c>
    </row>
    <row r="124" spans="1:18" ht="14" x14ac:dyDescent="0.25">
      <c r="A124" s="19" t="s">
        <v>70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39">
        <v>15421</v>
      </c>
      <c r="Q124" s="39">
        <v>13108</v>
      </c>
      <c r="R124" s="39">
        <v>8922</v>
      </c>
    </row>
    <row r="125" spans="1:18" ht="14" x14ac:dyDescent="0.25">
      <c r="A125" s="19" t="s">
        <v>75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39">
        <v>98</v>
      </c>
      <c r="Q125" s="39">
        <v>336</v>
      </c>
      <c r="R125" s="39">
        <v>855</v>
      </c>
    </row>
    <row r="126" spans="1:18" ht="14" x14ac:dyDescent="0.25">
      <c r="A126" s="19" t="s">
        <v>59</v>
      </c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36">
        <v>69.3</v>
      </c>
      <c r="Q126" s="39">
        <v>36.799999999999997</v>
      </c>
      <c r="R126" s="39">
        <v>52.3</v>
      </c>
    </row>
    <row r="127" spans="1:18" ht="14" x14ac:dyDescent="0.25">
      <c r="A127" s="19" t="s">
        <v>57</v>
      </c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39">
        <v>0.5</v>
      </c>
      <c r="Q127" s="39">
        <v>2.1</v>
      </c>
      <c r="R127" s="39">
        <v>4.5999999999999996</v>
      </c>
    </row>
    <row r="128" spans="1:18" ht="14" x14ac:dyDescent="0.25">
      <c r="A128" s="19" t="s">
        <v>58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39">
        <v>62.5</v>
      </c>
      <c r="Q128" s="39">
        <v>64</v>
      </c>
      <c r="R128" s="39">
        <v>65.5</v>
      </c>
    </row>
    <row r="129" spans="1:18" ht="14" x14ac:dyDescent="0.25">
      <c r="A129" s="19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</row>
    <row r="130" spans="1:18" ht="14" x14ac:dyDescent="0.25">
      <c r="A130" s="17" t="s">
        <v>84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32">
        <v>2017</v>
      </c>
      <c r="Q130" s="32">
        <v>2018</v>
      </c>
      <c r="R130" s="32">
        <v>2019</v>
      </c>
    </row>
    <row r="131" spans="1:18" ht="14" x14ac:dyDescent="0.25">
      <c r="A131" s="23" t="s">
        <v>60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>
        <v>812.2</v>
      </c>
      <c r="Q131" s="10">
        <f>SUM(Q132:Q135)</f>
        <v>812.2</v>
      </c>
      <c r="R131" s="10">
        <v>1188.3</v>
      </c>
    </row>
    <row r="132" spans="1:18" ht="14" x14ac:dyDescent="0.25">
      <c r="A132" s="20" t="s">
        <v>61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>
        <v>110.8</v>
      </c>
      <c r="Q132" s="10">
        <v>110.8</v>
      </c>
      <c r="R132" s="10">
        <v>103.4</v>
      </c>
    </row>
    <row r="133" spans="1:18" ht="14" x14ac:dyDescent="0.25">
      <c r="A133" s="20" t="s">
        <v>62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>
        <v>8.5</v>
      </c>
      <c r="Q133" s="10">
        <v>8.5</v>
      </c>
      <c r="R133" s="10">
        <v>8.5</v>
      </c>
    </row>
    <row r="134" spans="1:18" ht="14" x14ac:dyDescent="0.25">
      <c r="A134" s="20" t="s">
        <v>118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>
        <v>120.9</v>
      </c>
      <c r="Q134" s="10">
        <v>120.9</v>
      </c>
      <c r="R134" s="10">
        <v>120.9</v>
      </c>
    </row>
    <row r="135" spans="1:18" ht="14" x14ac:dyDescent="0.25">
      <c r="A135" s="20" t="s">
        <v>63</v>
      </c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>
        <v>572</v>
      </c>
      <c r="Q135" s="10">
        <v>572</v>
      </c>
      <c r="R135" s="10">
        <v>759</v>
      </c>
    </row>
    <row r="136" spans="1:18" ht="14" x14ac:dyDescent="0.25">
      <c r="A136" s="20" t="s">
        <v>77</v>
      </c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>
        <v>117.8</v>
      </c>
      <c r="Q136" s="10">
        <v>117.8</v>
      </c>
      <c r="R136" s="10">
        <v>117.8</v>
      </c>
    </row>
    <row r="137" spans="1:18" ht="14" x14ac:dyDescent="0.25">
      <c r="A137" s="23" t="s">
        <v>71</v>
      </c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>
        <v>16</v>
      </c>
      <c r="Q137" s="10">
        <v>16</v>
      </c>
      <c r="R137" s="10">
        <v>16</v>
      </c>
    </row>
    <row r="138" spans="1:18" ht="14" x14ac:dyDescent="0.25">
      <c r="A138" s="23" t="s">
        <v>72</v>
      </c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>
        <v>25</v>
      </c>
      <c r="Q138" s="10">
        <v>25</v>
      </c>
      <c r="R138" s="10">
        <v>25</v>
      </c>
    </row>
    <row r="139" spans="1:18" ht="14" x14ac:dyDescent="0.25">
      <c r="A139" s="23" t="s">
        <v>73</v>
      </c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>
        <v>740</v>
      </c>
      <c r="Q139" s="10">
        <v>740</v>
      </c>
      <c r="R139" s="10"/>
    </row>
    <row r="140" spans="1:18" ht="14" x14ac:dyDescent="0.25">
      <c r="A140" s="23" t="s">
        <v>119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>
        <v>1</v>
      </c>
      <c r="Q140" s="10">
        <v>1</v>
      </c>
      <c r="R140" s="10">
        <v>1</v>
      </c>
    </row>
    <row r="141" spans="1:18" ht="14" x14ac:dyDescent="0.25">
      <c r="A141" s="23" t="s">
        <v>120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39">
        <v>186</v>
      </c>
      <c r="Q141" s="10">
        <v>186</v>
      </c>
      <c r="R141" s="10">
        <v>186</v>
      </c>
    </row>
    <row r="142" spans="1:18" ht="14" x14ac:dyDescent="0.25">
      <c r="A142" s="19" t="s">
        <v>122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>
        <v>4</v>
      </c>
      <c r="Q142" s="10">
        <v>6</v>
      </c>
      <c r="R142" s="10">
        <v>6</v>
      </c>
    </row>
    <row r="143" spans="1:18" s="5" customFormat="1" ht="14" x14ac:dyDescent="0.25">
      <c r="A143" s="27" t="s">
        <v>74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>
        <v>310</v>
      </c>
      <c r="Q143" s="10">
        <v>310</v>
      </c>
      <c r="R143" s="10">
        <v>310</v>
      </c>
    </row>
    <row r="144" spans="1:18" ht="14" x14ac:dyDescent="0.25">
      <c r="A144" s="27" t="s">
        <v>121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>
        <v>5</v>
      </c>
      <c r="Q144" s="10">
        <v>5</v>
      </c>
      <c r="R144" s="10">
        <v>5</v>
      </c>
    </row>
    <row r="145" spans="1:18" ht="14" x14ac:dyDescent="0.25">
      <c r="A145" s="27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</row>
    <row r="146" spans="1:18" ht="14" x14ac:dyDescent="0.25">
      <c r="A146" s="17" t="s">
        <v>123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32">
        <v>2018</v>
      </c>
      <c r="Q146" s="32">
        <v>2019</v>
      </c>
      <c r="R146" s="32">
        <v>2020</v>
      </c>
    </row>
    <row r="147" spans="1:18" ht="14" x14ac:dyDescent="0.25">
      <c r="A147" s="19" t="s">
        <v>126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>
        <v>624</v>
      </c>
      <c r="Q147" s="10">
        <v>684</v>
      </c>
      <c r="R147" s="10">
        <v>679</v>
      </c>
    </row>
    <row r="148" spans="1:18" ht="14" x14ac:dyDescent="0.25">
      <c r="A148" s="19" t="s">
        <v>124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>
        <v>786</v>
      </c>
      <c r="Q148" s="10">
        <v>857</v>
      </c>
      <c r="R148" s="10">
        <v>821</v>
      </c>
    </row>
    <row r="149" spans="1:18" ht="14" x14ac:dyDescent="0.25">
      <c r="A149" s="19" t="s">
        <v>125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>
        <v>101</v>
      </c>
      <c r="Q149" s="10">
        <v>94</v>
      </c>
      <c r="R149" s="10">
        <v>74</v>
      </c>
    </row>
    <row r="150" spans="1:18" ht="14.5" x14ac:dyDescent="0.25">
      <c r="A150" s="28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</row>
    <row r="151" spans="1:18" ht="14" x14ac:dyDescent="0.25">
      <c r="A151" s="21" t="s">
        <v>85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32">
        <v>2018</v>
      </c>
      <c r="Q151" s="32">
        <v>2019</v>
      </c>
      <c r="R151" s="32">
        <v>2020</v>
      </c>
    </row>
    <row r="152" spans="1:18" ht="14" x14ac:dyDescent="0.25">
      <c r="A152" s="19" t="s">
        <v>64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>
        <v>19581</v>
      </c>
      <c r="Q152" s="10">
        <v>20529</v>
      </c>
      <c r="R152" s="10">
        <v>5</v>
      </c>
    </row>
    <row r="153" spans="1:18" s="5" customFormat="1" ht="14" x14ac:dyDescent="0.25">
      <c r="A153" s="27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</row>
    <row r="154" spans="1:18" s="1" customFormat="1" ht="14" x14ac:dyDescent="0.25">
      <c r="A154" s="17" t="s">
        <v>127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32">
        <v>2016</v>
      </c>
      <c r="Q154" s="32">
        <v>2017</v>
      </c>
      <c r="R154" s="32">
        <v>2020</v>
      </c>
    </row>
    <row r="155" spans="1:18" s="1" customFormat="1" ht="14" x14ac:dyDescent="0.25">
      <c r="A155" s="19" t="s">
        <v>128</v>
      </c>
      <c r="B155" s="30" t="s">
        <v>18</v>
      </c>
      <c r="C155" s="10">
        <v>46.8</v>
      </c>
      <c r="D155" s="10">
        <v>262.3</v>
      </c>
      <c r="E155" s="10">
        <v>46</v>
      </c>
      <c r="F155" s="10">
        <v>788.4</v>
      </c>
      <c r="G155" s="10"/>
      <c r="H155" s="10">
        <v>553.29999999999995</v>
      </c>
      <c r="I155" s="10">
        <v>51.6</v>
      </c>
      <c r="J155" s="10">
        <v>1368.5</v>
      </c>
      <c r="K155" s="10"/>
      <c r="L155" s="10"/>
      <c r="M155" s="10"/>
      <c r="N155" s="10"/>
      <c r="O155" s="10"/>
      <c r="P155" s="39">
        <v>85</v>
      </c>
      <c r="Q155" s="38">
        <v>85.053554040895818</v>
      </c>
      <c r="R155" s="38">
        <f>7332/8556*100</f>
        <v>85.694249649368857</v>
      </c>
    </row>
    <row r="156" spans="1:18" s="5" customFormat="1" ht="14" x14ac:dyDescent="0.25">
      <c r="A156" s="27" t="s">
        <v>129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39" t="s">
        <v>139</v>
      </c>
      <c r="Q156" s="39" t="s">
        <v>139</v>
      </c>
      <c r="R156" s="39">
        <v>7.61</v>
      </c>
    </row>
    <row r="157" spans="1:18" s="5" customFormat="1" ht="14" x14ac:dyDescent="0.25">
      <c r="A157" s="27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</row>
    <row r="158" spans="1:18" ht="14" x14ac:dyDescent="0.25">
      <c r="A158" s="17" t="s">
        <v>86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33">
        <v>2016</v>
      </c>
      <c r="Q158" s="32">
        <v>2017</v>
      </c>
      <c r="R158" s="41">
        <v>2022</v>
      </c>
    </row>
    <row r="159" spans="1:18" ht="14" x14ac:dyDescent="0.25">
      <c r="A159" s="19" t="s">
        <v>130</v>
      </c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39">
        <v>124</v>
      </c>
      <c r="Q159" s="10">
        <v>124</v>
      </c>
      <c r="R159" s="38">
        <v>122</v>
      </c>
    </row>
    <row r="160" spans="1:18" ht="14" x14ac:dyDescent="0.25">
      <c r="A160" s="19" t="s">
        <v>131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39">
        <v>296</v>
      </c>
      <c r="Q160" s="10">
        <v>296</v>
      </c>
      <c r="R160" s="38">
        <v>296</v>
      </c>
    </row>
    <row r="161" spans="1:18" ht="21" customHeight="1" x14ac:dyDescent="0.25">
      <c r="A161" s="11" t="s">
        <v>141</v>
      </c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</row>
    <row r="162" spans="1:18" ht="14" x14ac:dyDescent="0.25">
      <c r="A162" s="1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</row>
    <row r="163" spans="1:18" ht="14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1:18" ht="14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1:18" ht="14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1:18" ht="14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1:18" ht="14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1:18" ht="14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1:18" ht="14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1:18" ht="14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1:18" ht="14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1:18" ht="14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1:18" ht="14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1:18" ht="14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1:18" ht="14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1:18" ht="14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1:18" ht="14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1:18" ht="14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</row>
    <row r="179" spans="1:18" ht="14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1:18" ht="14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1:18" ht="14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1:18" ht="14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1:18" ht="14" x14ac:dyDescent="0.25">
      <c r="A183" s="43"/>
      <c r="B183" s="44" t="s">
        <v>17</v>
      </c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</row>
    <row r="184" spans="1:18" ht="14" x14ac:dyDescent="0.25">
      <c r="A184" s="43"/>
      <c r="B184" s="4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</row>
    <row r="185" spans="1:18" ht="14" x14ac:dyDescent="0.25">
      <c r="A185" s="43"/>
      <c r="B185" s="4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</row>
    <row r="186" spans="1:18" ht="14" x14ac:dyDescent="0.25">
      <c r="A186" s="43"/>
      <c r="B186" s="4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</row>
    <row r="187" spans="1:18" ht="14" x14ac:dyDescent="0.25">
      <c r="A187" s="43"/>
      <c r="B187" s="4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</row>
    <row r="188" spans="1:18" ht="14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</sheetData>
  <mergeCells count="16">
    <mergeCell ref="P6:R6"/>
    <mergeCell ref="B183:B187"/>
    <mergeCell ref="P9:R9"/>
    <mergeCell ref="P10:R10"/>
    <mergeCell ref="P11:R11"/>
    <mergeCell ref="P12:R12"/>
    <mergeCell ref="P13:R13"/>
    <mergeCell ref="P14:R14"/>
    <mergeCell ref="P7:R7"/>
    <mergeCell ref="P15:R15"/>
    <mergeCell ref="P8:R8"/>
    <mergeCell ref="A1:R1"/>
    <mergeCell ref="A2:R2"/>
    <mergeCell ref="P3:R3"/>
    <mergeCell ref="P4:R4"/>
    <mergeCell ref="P5:R5"/>
  </mergeCells>
  <pageMargins left="0.35" right="0.13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2017-11-08T05:40:10Z</cp:lastPrinted>
  <dcterms:created xsi:type="dcterms:W3CDTF">2009-04-20T03:31:42Z</dcterms:created>
  <dcterms:modified xsi:type="dcterms:W3CDTF">2023-11-24T06:06:21Z</dcterms:modified>
</cp:coreProperties>
</file>